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19320" windowHeight="1548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<sst xmlns="http://schemas.openxmlformats.org/spreadsheetml/2006/main" count="143" uniqueCount="118">
  <si>
    <t>4.02.02</t>
  </si>
  <si>
    <t>ΥΔΡ 6054</t>
  </si>
  <si>
    <t>m3</t>
  </si>
  <si>
    <t>ΕΛΛΗΝΙΚΗ  ΔΗΜΟΚΡΑΤΙΑ 
ΠΕΡΙΦΕΡΕΙΑ ΑΝ. ΜΑΚΕΔΟΝΙΑΣ &amp; ΘΡΑΚΗΣ 
ΓΕΝΙΚΗ Δ/ΝΣΗ ΑΝΑΠΤΥΞΙΑΚΟΥ  ΠΡΟΓΡΑΜΜΑΤΙΣΜΟΥ
ΠΕΡΙΒΑΛΛΟΝΤΟΣ ΚΑΙ ΥΠΟΔΟΜΩΝ                                                        
Δ/ΝΣΗ ΤΕΧΝΙΚΩΝ ΕΡΓΩΝ
ΠΕΡΙΦΕΡΕΙΑΚΗΣ ΕΝΟΤΗΤΑΣ ΕΒΡΟΥ</t>
  </si>
  <si>
    <t>ΣΥΝΟΛΟ Α :</t>
  </si>
  <si>
    <t xml:space="preserve">Ε.Ο. 18% </t>
  </si>
  <si>
    <t>ΣΥΝΟΛΟ Β :</t>
  </si>
  <si>
    <t xml:space="preserve">ΑΠΡΟΒΛΕΠΤΑ : </t>
  </si>
  <si>
    <t>ΣΥΝΟΛΟ Γ:</t>
  </si>
  <si>
    <t>ΑΝΑΘΕΩΡΗΣΗ :</t>
  </si>
  <si>
    <t>ΣΥΝΟΛΟ Δ:</t>
  </si>
  <si>
    <t>Φ.Π.Α 23%</t>
  </si>
  <si>
    <t xml:space="preserve"> ΣΥΝΟΛΙΚΗ ΔΑΠΑΝΗ :</t>
  </si>
  <si>
    <t>3.10.06</t>
  </si>
  <si>
    <t>ΥΔΡ 6085.1</t>
  </si>
  <si>
    <t>8.04</t>
  </si>
  <si>
    <t>Λιθορριπές προστασίας κοίτης και πρανών</t>
  </si>
  <si>
    <t>8.04.02</t>
  </si>
  <si>
    <t>Με λίθους λατομείου, βάρους 5 έως 20 kg</t>
  </si>
  <si>
    <t>ΥΔΡ 6157</t>
  </si>
  <si>
    <t>8.04.03</t>
  </si>
  <si>
    <t>Με λίθους λατομείου βάρους 100 - 200 kg</t>
  </si>
  <si>
    <t>ΥΔΡ 6158</t>
  </si>
  <si>
    <t>Α-18</t>
  </si>
  <si>
    <t>Προμήθεια δανείων</t>
  </si>
  <si>
    <t>Α-18.1</t>
  </si>
  <si>
    <t>Συνήθη δάνεια υλικών Κατηγορίας Ε1 έως Ε4</t>
  </si>
  <si>
    <t>ΟΔΟ-1510</t>
  </si>
  <si>
    <t>5.01</t>
  </si>
  <si>
    <t>Κατασκευή συμπυκνωμένου αναχώματος από υλικά που έχουν προσκομισθεί επί τόπου</t>
  </si>
  <si>
    <t>ΥΔΡ 6079</t>
  </si>
  <si>
    <t>4.07</t>
  </si>
  <si>
    <t xml:space="preserve">Επίστρωση αγροτικών οδών με αμμοχαλικώδη υλικά  </t>
  </si>
  <si>
    <t>75 % ΥΔΡ 6251       25% ΥΔΡ 6253</t>
  </si>
  <si>
    <t>Α/Α</t>
  </si>
  <si>
    <t>ΕΙΔΟΣ ΕΡΓΑΣΙΩΝ</t>
  </si>
  <si>
    <t>ΑΤ</t>
  </si>
  <si>
    <t>ΚΩΔ ΑΡΘΡ</t>
  </si>
  <si>
    <t>ΜΟΝ</t>
  </si>
  <si>
    <t>ΚΩΔ ΑΝΑΘ</t>
  </si>
  <si>
    <t>ΤΙΜΗ ΜΟΝ</t>
  </si>
  <si>
    <t>ΠΟΣ/ΤΑ</t>
  </si>
  <si>
    <t>ΔΑΠΑΝΗ</t>
  </si>
  <si>
    <t>ΜΕΡΙΚΗ</t>
  </si>
  <si>
    <t>ΟΛΙΚΗ</t>
  </si>
  <si>
    <t>1.ΧΩΜΑΤΟΥΡΓΙΚΑ ΑΝΤΙΜΕΤΩΠΙΣΗ ΥΔΑΤΩΝ ΑΝΤΙΣΤΗΡΙΞΕΙΣ</t>
  </si>
  <si>
    <t>Εκσκαφή ορυγμάτων υπογείων δικτύων σε έδαφος γαιώδες ή ημιβραχώδες Με πλάτος πυθμένα μεγαλύτερο των 5,00 m, με την φόρτωση των προϊόντων εκσκαφής επί αυτοκινήτου, την σταλία του αυτοκινήτου και την μεταφορά σε οποιαδήποτε απόσταση. Για βάθος ορύγματος έως 4,00 m</t>
  </si>
  <si>
    <t>Καθαρισμοί κοιτών ποταμών ή ρεμμάτων από φερτά υλικά, ή απορρίμματα Με την φόρτωση των προϊόντων επί αυτοκινήτου και την μεταφορά στον χώρο απόθεσης ή απόρριψης σε οποιαδήποτε απόσταση</t>
  </si>
  <si>
    <t>Άθροισμα  κατηγορίας :</t>
  </si>
  <si>
    <t>ΕΘΕΩΡΗΘΗ</t>
  </si>
  <si>
    <t xml:space="preserve">Ο ΣΥΝΤΑΞAΣ </t>
  </si>
  <si>
    <t>H ΠΡΟΪΣΤΑΜΕΝH</t>
  </si>
  <si>
    <t>T.Δ.Π.</t>
  </si>
  <si>
    <t>ΜΑΥΡΑΚΗ ΧΡΙΣΤΙΝΑ</t>
  </si>
  <si>
    <t>ΔΙΑΜΑΝΤΗΣ ΧΡΗΣΤΟΣ</t>
  </si>
  <si>
    <t>ΠΟΛ ΜΗΧ/ΚΟΣ με Δ΄β</t>
  </si>
  <si>
    <t>ΠΟΛ ΜΗΧ/ΚΟΣ ΤΕ με Δ΄β</t>
  </si>
  <si>
    <t>Αλεξανδρούπολη …./…./2015</t>
  </si>
  <si>
    <t>ΠΡΟΥΠΟΛΟΓΙΣΜΟΣ ΜΕΛΕΤΗΣ</t>
  </si>
  <si>
    <t>3.04</t>
  </si>
  <si>
    <t>Μόρφωση γαιωδών επιφανειών για επένδυση.</t>
  </si>
  <si>
    <t>ΥΔΡ 6059</t>
  </si>
  <si>
    <t>m2</t>
  </si>
  <si>
    <t>3.01</t>
  </si>
  <si>
    <t>Εκσκαφές τάφρων ή διωρύγων αρδευτικών ή αποστραγγιστικών δικτύων  σε εδάφη γαιώδη - ημιβραχώδη</t>
  </si>
  <si>
    <t>3.01.02</t>
  </si>
  <si>
    <t>Με την φόρτωση των προϊόντων επί αυτοκινήτου και την μεταφορά στον χώρο απόθεσης ή απόρριψης σε οποιαδήποτε απόσταση</t>
  </si>
  <si>
    <t>4.02</t>
  </si>
  <si>
    <t>Καθαρισμοί κοιτών ποταμών ή ρεμμάτων από φερτά υλικά, ή απορρίμματα</t>
  </si>
  <si>
    <t>6.01</t>
  </si>
  <si>
    <t>Λειτουργία εργοταξιακών αντλητικών συγκροτημάτων</t>
  </si>
  <si>
    <t>6.01.01</t>
  </si>
  <si>
    <t>Αντλητικά συγκροτήματα diesel ή βενζινοκίνητα.</t>
  </si>
  <si>
    <t>Ισχύος 8,0 έως 10,0 kW</t>
  </si>
  <si>
    <t>ΥΔΡ 6110</t>
  </si>
  <si>
    <t>h</t>
  </si>
  <si>
    <t>Β-64.3</t>
  </si>
  <si>
    <t>Γεωύφασμα έδρασης επιχωμάτων σε “μαλακά εδάφη”</t>
  </si>
  <si>
    <t>ΟΙΚ-7914</t>
  </si>
  <si>
    <r>
      <t>m</t>
    </r>
    <r>
      <rPr>
        <vertAlign val="superscript"/>
        <sz val="9"/>
        <rFont val="Arial"/>
        <family val="2"/>
      </rPr>
      <t>2</t>
    </r>
  </si>
  <si>
    <t>Β-64.5</t>
  </si>
  <si>
    <t>Γεωυφάσματα οπλισμού επιχωμάτων</t>
  </si>
  <si>
    <t>Β-64.5.8</t>
  </si>
  <si>
    <r>
      <t xml:space="preserve">Eφελκυστικής αντοχής κατά την κύρια διεύθυνση </t>
    </r>
    <r>
      <rPr>
        <sz val="9"/>
        <color indexed="8"/>
        <rFont val="Symbol"/>
        <family val="1"/>
      </rPr>
      <t>³</t>
    </r>
    <r>
      <rPr>
        <sz val="9"/>
        <color indexed="8"/>
        <rFont val="Arial"/>
        <family val="2"/>
      </rPr>
      <t>200 kN/m</t>
    </r>
  </si>
  <si>
    <t>Α-24.2</t>
  </si>
  <si>
    <t>Επένδυση πρανών με γαιοκυψέλες και φυτική γη</t>
  </si>
  <si>
    <t>ΟΔΟ-1610</t>
  </si>
  <si>
    <t>Α-24</t>
  </si>
  <si>
    <t>Επένδυση πρανών</t>
  </si>
  <si>
    <t>20.01</t>
  </si>
  <si>
    <t xml:space="preserve">Εκθάμνωση εδάφους </t>
  </si>
  <si>
    <t>20.01.02</t>
  </si>
  <si>
    <t>με δενδρύλια περιμέτρου κορμού 0,26 - 0,40 m</t>
  </si>
  <si>
    <t>ΟΙΚ-2101</t>
  </si>
  <si>
    <t>Β-64</t>
  </si>
  <si>
    <t>Γεωυφάσματα</t>
  </si>
  <si>
    <t>Β-64.2</t>
  </si>
  <si>
    <t xml:space="preserve">Γεωύφασμα διαχωρισμού </t>
  </si>
  <si>
    <t>2.ΥΠΟΣΤΗΡΙΓΜΑΤΑ ΚΑΙ ΜΕΤΡΑ ΠΡΟΣΤΑΣΙΑΣ</t>
  </si>
  <si>
    <t>3.ΑΝΑΧΩΜΑ ΣΥΜΠΥΚΝΩΜΕΝΗ ΕΠΙΧΩΣΗ ΛΙΘΟΡΡΙΠΕΣ</t>
  </si>
  <si>
    <t>4.01</t>
  </si>
  <si>
    <t>Καθαιρέσεις μεμονωμένων στοιχείων ή τμημάτων κατασκευών από οπλισμένο σκυρόδεμα.</t>
  </si>
  <si>
    <t>4.01.01</t>
  </si>
  <si>
    <t>Συνήθους ακριβείας, με χρήση αεροσυμπιεστών κλπ συμβατικών μέσων (υδραυλική σφύρα, εργαλεία πεπιεσμένου αέρα, ηλεκτροεργαλεία κλπ)</t>
  </si>
  <si>
    <t>ΥΔΡ 6082.1</t>
  </si>
  <si>
    <t>Ζ2.2</t>
  </si>
  <si>
    <t>Εκρίζωση μεγάλων δένδρων περιμέτρου κορμού από 0,31 μέχρι 0,60 m</t>
  </si>
  <si>
    <t>ΠΡΣ 5354</t>
  </si>
  <si>
    <t>τεμ</t>
  </si>
  <si>
    <t>Ζ2.3</t>
  </si>
  <si>
    <t>Εκρίζωση μεγάλων δένδρων περιμέτρου κορμού από 0,61 μέχρι 0,90 m</t>
  </si>
  <si>
    <t>Ζ2.4</t>
  </si>
  <si>
    <t>Εκρίζωση μεγάλων δένδρων περιμέτρου κορμού από 0,91 μέχρι 1,20 m</t>
  </si>
  <si>
    <t>Ζ2.5</t>
  </si>
  <si>
    <t>Εκρίζωση μεγάλων δένδρων περιμέτρου κορμού από 1,21 μέχρι 1,50 m</t>
  </si>
  <si>
    <t>Ζ2.6</t>
  </si>
  <si>
    <t>Εκρίζωση μεγάλων δένδρων περιμέτρου κορμού &gt; 1,51 m</t>
  </si>
  <si>
    <t>6.01.01.05</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</si>
</sst>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
    <numFmt numFmtId="165" formatCode="#,##0.00&quot; &quot;"/>
    <numFmt numFmtId="166" formatCode="#,##0.00\ &quot;€&quot;"/>
  </numFmts>
  <fonts count="37">
    <font>
      <sz val="10"/>
      <name val="Arial"/>
      <family val="0"/>
    </font>
    <font>
      <sz val="11"/>
      <color indexed="8"/>
      <name val="Calibri"/>
      <family val="2"/>
    </font>
    <font>
      <sz val="10"/>
      <color indexed="8"/>
      <name val="Arial"/>
      <family val="2"/>
    </font>
    <font>
      <sz val="8"/>
      <name val="Arial"/>
      <family val="0"/>
    </font>
    <font>
      <b/>
      <sz val="11"/>
      <name val="Cambria"/>
      <family val="1"/>
    </font>
    <font>
      <b/>
      <sz val="10"/>
      <color indexed="8"/>
      <name val="Arial"/>
      <family val="2"/>
    </font>
    <font>
      <sz val="9"/>
      <name val="Times New Roman"/>
      <family val="1"/>
    </font>
    <font>
      <b/>
      <sz val="10"/>
      <name val="Arial"/>
      <family val="2"/>
    </font>
    <font>
      <sz val="11"/>
      <name val="Cambria"/>
      <family val="1"/>
    </font>
    <font>
      <sz val="11"/>
      <name val="Arial"/>
      <family val="0"/>
    </font>
    <font>
      <u val="single"/>
      <sz val="10"/>
      <name val="Arial"/>
      <family val="2"/>
    </font>
    <font>
      <sz val="10"/>
      <name val="Century Gothic"/>
      <family val="2"/>
    </font>
    <font>
      <b/>
      <sz val="14"/>
      <name val="Cambria"/>
      <family val="1"/>
    </font>
    <font>
      <b/>
      <sz val="11"/>
      <color indexed="8"/>
      <name val="Cambria"/>
      <family val="1"/>
    </font>
    <font>
      <sz val="9"/>
      <name val="Arial"/>
      <family val="2"/>
    </font>
    <font>
      <sz val="9"/>
      <color indexed="8"/>
      <name val="Arial"/>
      <family val="2"/>
    </font>
    <font>
      <vertAlign val="superscript"/>
      <sz val="9"/>
      <name val="Arial"/>
      <family val="2"/>
    </font>
    <font>
      <sz val="9"/>
      <color indexed="8"/>
      <name val="Symbol"/>
      <family val="1"/>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mbria"/>
      <family val="0"/>
    </font>
    <font>
      <sz val="12"/>
      <color indexed="8"/>
      <name val="Times New Roman"/>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gray125">
        <fgColor indexed="8"/>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medium"/>
      <top style="thin"/>
      <bottom style="medium"/>
    </border>
    <border>
      <left style="thin"/>
      <right style="medium"/>
      <top/>
      <bottom style="thin"/>
    </border>
    <border>
      <left style="thin"/>
      <right style="medium"/>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medium"/>
      <right/>
      <top style="thin"/>
      <bottom style="thin"/>
    </border>
    <border>
      <left style="medium"/>
      <right style="thin"/>
      <top/>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24" fillId="14" borderId="0" applyNumberFormat="0" applyBorder="0" applyAlignment="0" applyProtection="0"/>
    <xf numFmtId="0" fontId="28" fillId="2" borderId="1" applyNumberFormat="0" applyAlignment="0" applyProtection="0"/>
    <xf numFmtId="0" fontId="30" fillId="15" borderId="2" applyNumberFormat="0" applyAlignment="0" applyProtection="0"/>
    <xf numFmtId="0" fontId="32" fillId="0" borderId="0" applyNumberFormat="0" applyFill="0" applyBorder="0" applyAlignment="0" applyProtection="0"/>
    <xf numFmtId="0" fontId="23" fillId="1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3" borderId="1" applyNumberFormat="0" applyAlignment="0" applyProtection="0"/>
    <xf numFmtId="0" fontId="29" fillId="0" borderId="6" applyNumberFormat="0" applyFill="0" applyAlignment="0" applyProtection="0"/>
    <xf numFmtId="0" fontId="25" fillId="8" borderId="0" applyNumberFormat="0" applyBorder="0" applyAlignment="0" applyProtection="0"/>
    <xf numFmtId="0" fontId="6" fillId="0" borderId="0">
      <alignment/>
      <protection/>
    </xf>
    <xf numFmtId="0" fontId="0" fillId="4" borderId="7" applyNumberFormat="0" applyFont="0" applyAlignment="0" applyProtection="0"/>
    <xf numFmtId="0" fontId="27" fillId="2" borderId="8" applyNumberFormat="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166" fontId="4" fillId="17" borderId="10" xfId="0" applyNumberFormat="1" applyFont="1" applyFill="1" applyBorder="1" applyAlignment="1">
      <alignment horizontal="right" vertical="center"/>
    </xf>
    <xf numFmtId="0" fontId="0" fillId="0" borderId="0" xfId="0" applyFont="1" applyFill="1" applyAlignment="1">
      <alignment horizontal="center" vertical="center"/>
    </xf>
    <xf numFmtId="166" fontId="0" fillId="0" borderId="0" xfId="0" applyNumberFormat="1" applyFont="1" applyFill="1" applyAlignment="1">
      <alignment horizontal="center" vertical="center"/>
    </xf>
    <xf numFmtId="14" fontId="0"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2" fontId="8" fillId="0" borderId="0" xfId="0" applyNumberFormat="1" applyFont="1" applyFill="1" applyAlignment="1">
      <alignment horizontal="center" vertical="center"/>
    </xf>
    <xf numFmtId="166" fontId="4" fillId="0" borderId="11" xfId="0" applyNumberFormat="1" applyFont="1" applyFill="1" applyBorder="1" applyAlignment="1">
      <alignment horizontal="right" vertical="center"/>
    </xf>
    <xf numFmtId="166" fontId="8" fillId="0" borderId="12" xfId="0" applyNumberFormat="1" applyFont="1" applyFill="1" applyBorder="1" applyAlignment="1">
      <alignment horizontal="right" vertical="center"/>
    </xf>
    <xf numFmtId="166" fontId="4" fillId="0" borderId="12" xfId="0" applyNumberFormat="1" applyFont="1" applyFill="1" applyBorder="1" applyAlignment="1">
      <alignment horizontal="right" vertical="center"/>
    </xf>
    <xf numFmtId="0" fontId="9" fillId="0" borderId="0" xfId="0" applyFont="1" applyAlignment="1">
      <alignment/>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pplyAlignment="1">
      <alignment horizontal="center" vertical="center" wrapText="1"/>
    </xf>
    <xf numFmtId="0" fontId="2" fillId="0" borderId="13" xfId="0" applyFont="1" applyFill="1" applyBorder="1" applyAlignment="1">
      <alignment vertical="center" wrapText="1"/>
    </xf>
    <xf numFmtId="164" fontId="2" fillId="0" borderId="13" xfId="0" applyNumberFormat="1" applyFont="1" applyFill="1" applyBorder="1" applyAlignment="1">
      <alignment vertical="center"/>
    </xf>
    <xf numFmtId="0" fontId="0" fillId="0" borderId="13" xfId="51" applyNumberFormat="1" applyFont="1" applyFill="1" applyBorder="1" applyAlignment="1">
      <alignment horizontal="center" vertical="center"/>
      <protection/>
    </xf>
    <xf numFmtId="0" fontId="2" fillId="0" borderId="13" xfId="51" applyNumberFormat="1" applyFont="1" applyFill="1" applyBorder="1" applyAlignment="1">
      <alignment horizontal="center" vertical="center" wrapText="1"/>
      <protection/>
    </xf>
    <xf numFmtId="0" fontId="10" fillId="0" borderId="13" xfId="51" applyNumberFormat="1" applyFont="1" applyFill="1" applyBorder="1" applyAlignment="1">
      <alignment horizontal="center" vertical="center"/>
      <protection/>
    </xf>
    <xf numFmtId="164" fontId="0" fillId="0" borderId="13" xfId="51" applyNumberFormat="1" applyFont="1" applyFill="1" applyBorder="1" applyAlignment="1">
      <alignment horizontal="center" vertical="center"/>
      <protection/>
    </xf>
    <xf numFmtId="164" fontId="0" fillId="0" borderId="13" xfId="0" applyNumberFormat="1" applyFont="1" applyFill="1" applyBorder="1" applyAlignment="1">
      <alignment vertical="center"/>
    </xf>
    <xf numFmtId="0" fontId="0" fillId="0" borderId="13" xfId="0" applyFont="1" applyFill="1" applyBorder="1" applyAlignment="1">
      <alignment vertical="center"/>
    </xf>
    <xf numFmtId="2" fontId="0" fillId="0" borderId="13" xfId="51" applyNumberFormat="1" applyFont="1" applyFill="1" applyBorder="1" applyAlignment="1">
      <alignment horizontal="center" vertical="center"/>
      <protection/>
    </xf>
    <xf numFmtId="0" fontId="2" fillId="0" borderId="13" xfId="0" applyFont="1" applyFill="1" applyBorder="1" applyAlignment="1" quotePrefix="1">
      <alignment horizontal="center" vertical="center" wrapText="1"/>
    </xf>
    <xf numFmtId="2" fontId="0" fillId="0" borderId="13" xfId="51" applyNumberFormat="1" applyFont="1" applyFill="1" applyBorder="1" applyAlignment="1">
      <alignment horizontal="right" vertical="center"/>
      <protection/>
    </xf>
    <xf numFmtId="0" fontId="0" fillId="0" borderId="0" xfId="0" applyFont="1" applyFill="1" applyAlignment="1">
      <alignment horizontal="right" vertical="center"/>
    </xf>
    <xf numFmtId="0" fontId="5"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0" fillId="0" borderId="0" xfId="0" applyFont="1" applyAlignment="1">
      <alignment vertical="center"/>
    </xf>
    <xf numFmtId="0" fontId="11" fillId="0" borderId="0" xfId="0" applyFont="1" applyAlignment="1">
      <alignment vertical="center"/>
    </xf>
    <xf numFmtId="2" fontId="11" fillId="0" borderId="0" xfId="0" applyNumberFormat="1" applyFont="1" applyAlignment="1">
      <alignment horizontal="center" vertical="center"/>
    </xf>
    <xf numFmtId="166" fontId="11" fillId="0" borderId="0" xfId="0" applyNumberFormat="1" applyFont="1" applyAlignment="1">
      <alignment vertical="center"/>
    </xf>
    <xf numFmtId="2" fontId="11" fillId="0" borderId="0" xfId="0" applyNumberFormat="1" applyFont="1" applyAlignment="1">
      <alignment vertical="center" wrapText="1"/>
    </xf>
    <xf numFmtId="2" fontId="11" fillId="0" borderId="0" xfId="0" applyNumberFormat="1" applyFont="1" applyAlignment="1">
      <alignment vertical="center"/>
    </xf>
    <xf numFmtId="2" fontId="11"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3" xfId="0" applyFont="1" applyFill="1" applyBorder="1" applyAlignment="1">
      <alignment horizontal="left" vertical="center" wrapText="1"/>
    </xf>
    <xf numFmtId="164" fontId="13" fillId="0" borderId="13" xfId="0" applyNumberFormat="1" applyFont="1" applyFill="1" applyBorder="1" applyAlignment="1">
      <alignment vertical="center"/>
    </xf>
    <xf numFmtId="165" fontId="4" fillId="0" borderId="13" xfId="0" applyNumberFormat="1" applyFont="1" applyFill="1" applyBorder="1" applyAlignment="1">
      <alignment horizontal="right" vertical="center"/>
    </xf>
    <xf numFmtId="0" fontId="4" fillId="0" borderId="0" xfId="0" applyFont="1" applyFill="1" applyAlignment="1">
      <alignment horizontal="left" vertical="center" wrapText="1"/>
    </xf>
    <xf numFmtId="166" fontId="8" fillId="0" borderId="0" xfId="0" applyNumberFormat="1" applyFont="1" applyFill="1" applyAlignment="1">
      <alignment horizontal="center" vertical="center" wrapText="1"/>
    </xf>
    <xf numFmtId="2"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166" fontId="7" fillId="0" borderId="13"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4"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0" borderId="13" xfId="51" applyNumberFormat="1" applyFont="1" applyFill="1" applyBorder="1" applyAlignment="1">
      <alignment horizontal="left" vertical="center" wrapText="1"/>
      <protection/>
    </xf>
    <xf numFmtId="0" fontId="18" fillId="0" borderId="13" xfId="51" applyNumberFormat="1" applyFont="1" applyFill="1" applyBorder="1" applyAlignment="1">
      <alignment horizontal="center" vertical="center"/>
      <protection/>
    </xf>
    <xf numFmtId="0" fontId="14" fillId="0" borderId="13" xfId="51" applyNumberFormat="1" applyFont="1" applyFill="1" applyBorder="1" applyAlignment="1">
      <alignment horizontal="center" vertical="center"/>
      <protection/>
    </xf>
    <xf numFmtId="0" fontId="9" fillId="0" borderId="0" xfId="0" applyFont="1" applyAlignment="1">
      <alignment/>
    </xf>
    <xf numFmtId="0" fontId="0" fillId="0" borderId="13" xfId="51" applyNumberFormat="1" applyFont="1" applyFill="1" applyBorder="1" applyAlignment="1">
      <alignment horizontal="center" vertical="center"/>
      <protection/>
    </xf>
    <xf numFmtId="0" fontId="0" fillId="0" borderId="0" xfId="0" applyFont="1" applyAlignment="1">
      <alignment vertical="center"/>
    </xf>
    <xf numFmtId="0" fontId="9" fillId="0" borderId="0" xfId="0" applyFont="1" applyAlignment="1">
      <alignment/>
    </xf>
    <xf numFmtId="166" fontId="2" fillId="0" borderId="13" xfId="0" applyNumberFormat="1" applyFont="1" applyFill="1" applyBorder="1" applyAlignment="1">
      <alignment horizontal="center" vertical="center" wrapText="1"/>
    </xf>
    <xf numFmtId="166" fontId="4" fillId="0" borderId="13" xfId="0" applyNumberFormat="1" applyFont="1" applyFill="1" applyBorder="1" applyAlignment="1">
      <alignment horizontal="right" vertical="center"/>
    </xf>
    <xf numFmtId="164" fontId="0" fillId="0" borderId="13"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0" fontId="2" fillId="0" borderId="13" xfId="0" applyFont="1" applyBorder="1" applyAlignment="1">
      <alignment horizontal="left" vertical="center" wrapText="1"/>
    </xf>
    <xf numFmtId="0" fontId="14" fillId="0" borderId="13" xfId="0" applyFont="1" applyBorder="1" applyAlignment="1">
      <alignment horizontal="left" vertical="center" wrapText="1"/>
    </xf>
    <xf numFmtId="164" fontId="2" fillId="0" borderId="13" xfId="0" applyNumberFormat="1" applyFont="1" applyBorder="1" applyAlignment="1">
      <alignment horizontal="center" vertical="center"/>
    </xf>
    <xf numFmtId="164" fontId="14"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164" fontId="14" fillId="0" borderId="13" xfId="0" applyNumberFormat="1" applyFont="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9" fillId="0" borderId="0" xfId="0" applyFont="1" applyAlignment="1">
      <alignment horizontal="center" vertical="center"/>
    </xf>
    <xf numFmtId="16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164" fontId="14" fillId="0" borderId="13" xfId="51" applyNumberFormat="1" applyFont="1" applyFill="1" applyBorder="1" applyAlignment="1">
      <alignment horizontal="center" vertical="center"/>
      <protection/>
    </xf>
    <xf numFmtId="0" fontId="2" fillId="0" borderId="13" xfId="51" applyNumberFormat="1" applyFont="1" applyFill="1" applyBorder="1" applyAlignment="1">
      <alignment vertical="center" wrapText="1"/>
      <protection/>
    </xf>
    <xf numFmtId="0" fontId="2" fillId="0" borderId="13" xfId="0" applyFont="1" applyFill="1" applyBorder="1" applyAlignment="1" quotePrefix="1">
      <alignment vertical="center" wrapText="1"/>
    </xf>
    <xf numFmtId="0" fontId="0" fillId="0" borderId="13" xfId="0" applyFont="1" applyFill="1" applyBorder="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4" fillId="17" borderId="14" xfId="0" applyFont="1" applyFill="1" applyBorder="1" applyAlignment="1">
      <alignment horizontal="right" vertical="center"/>
    </xf>
    <xf numFmtId="0" fontId="4" fillId="17" borderId="15" xfId="0" applyFont="1" applyFill="1" applyBorder="1" applyAlignment="1">
      <alignment horizontal="right" vertical="center"/>
    </xf>
    <xf numFmtId="0" fontId="7" fillId="0" borderId="13" xfId="0" applyFont="1" applyFill="1" applyBorder="1" applyAlignment="1">
      <alignment horizontal="center" vertical="center"/>
    </xf>
    <xf numFmtId="0" fontId="0" fillId="0" borderId="13" xfId="0" applyFont="1" applyFill="1" applyBorder="1" applyAlignment="1">
      <alignment/>
    </xf>
    <xf numFmtId="0" fontId="7" fillId="0" borderId="13" xfId="0"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xf>
    <xf numFmtId="0" fontId="7" fillId="0" borderId="13" xfId="51" applyNumberFormat="1" applyFont="1" applyFill="1" applyBorder="1" applyAlignment="1">
      <alignment horizontal="right" vertical="center"/>
      <protection/>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4" fillId="0" borderId="0" xfId="0" applyFont="1" applyFill="1" applyAlignment="1">
      <alignment horizontal="left" vertical="center" wrapText="1"/>
    </xf>
    <xf numFmtId="166" fontId="8" fillId="0" borderId="0" xfId="0" applyNumberFormat="1" applyFont="1" applyFill="1" applyAlignment="1">
      <alignment horizontal="center" vertical="center" wrapText="1"/>
    </xf>
    <xf numFmtId="0" fontId="8" fillId="0" borderId="19" xfId="0" applyFont="1" applyFill="1" applyBorder="1" applyAlignment="1">
      <alignment horizontal="right" vertical="center"/>
    </xf>
    <xf numFmtId="0" fontId="8" fillId="0" borderId="13"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18" xfId="0" applyFont="1" applyBorder="1" applyAlignment="1">
      <alignment horizontal="right" vertical="center"/>
    </xf>
    <xf numFmtId="0" fontId="7" fillId="0" borderId="13" xfId="0" applyFont="1" applyFill="1" applyBorder="1" applyAlignment="1">
      <alignment horizontal="left"/>
    </xf>
    <xf numFmtId="0" fontId="4" fillId="0" borderId="19"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_NEOPRoMEL" xfId="51"/>
    <cellStyle name="Note" xfId="52"/>
    <cellStyle name="Output" xfId="53"/>
    <cellStyle name="Title" xfId="54"/>
    <cellStyle name="Total" xfId="55"/>
    <cellStyle name="Warning Text" xfId="56"/>
    <cellStyle name="Comma" xfId="57"/>
    <cellStyle name="Comma [0]" xfId="58"/>
    <cellStyle name="Currency" xfId="59"/>
    <cellStyle name="Currency [0]" xfId="60"/>
    <cellStyle name="Percen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xdr:row>
      <xdr:rowOff>133350</xdr:rowOff>
    </xdr:from>
    <xdr:to>
      <xdr:col>9</xdr:col>
      <xdr:colOff>857250</xdr:colOff>
      <xdr:row>4</xdr:row>
      <xdr:rowOff>28575</xdr:rowOff>
    </xdr:to>
    <xdr:sp>
      <xdr:nvSpPr>
        <xdr:cNvPr id="1" name="Text Box 3"/>
        <xdr:cNvSpPr txBox="1">
          <a:spLocks noChangeArrowheads="1"/>
        </xdr:cNvSpPr>
      </xdr:nvSpPr>
      <xdr:spPr>
        <a:xfrm>
          <a:off x="3200400" y="495300"/>
          <a:ext cx="3524250" cy="140970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200" b="1" i="0" u="none" baseline="0">
              <a:solidFill>
                <a:srgbClr val="000000"/>
              </a:solidFill>
              <a:latin typeface="Cambria"/>
              <a:ea typeface="Cambria"/>
              <a:cs typeface="Cambria"/>
            </a:rPr>
            <a:t>ΕΡΓΟ: ΑΠΟΚΑΤΑΣΤΑΣΗ  ΚΑΙ ΣΥΝΤΗΡΗΣΗ ΚΥΡΙΩΣ ΑΝΑΧΩΜΑΤΟΣ ΠΟΤΑΜΟΥ ΕΒΡΟΥ ΣΤΟΝ ΚΑΜΠΟ ΩΟΕΙΔΟΥΣ ΔΗΜΟΥ ΟΡΕΣΤΙΑΔΑΣ.
</a:t>
          </a:r>
          <a:r>
            <a:rPr lang="en-US" cap="none" sz="1200" b="1" i="0" u="none" baseline="0">
              <a:solidFill>
                <a:srgbClr val="000000"/>
              </a:solidFill>
              <a:latin typeface="Cambria"/>
              <a:ea typeface="Cambria"/>
              <a:cs typeface="Cambria"/>
            </a:rPr>
            <a:t>ΠΡΟΥΠΟΛΟΓΙΣΜΟΣ: 613.500,00€
</a:t>
          </a:r>
          <a:r>
            <a:rPr lang="en-US" cap="none" sz="1200" b="1" i="0" u="none" baseline="0">
              <a:solidFill>
                <a:srgbClr val="000000"/>
              </a:solidFill>
              <a:latin typeface="Cambria"/>
              <a:ea typeface="Cambria"/>
              <a:cs typeface="Cambria"/>
            </a:rPr>
            <a:t>ΧΡΗΜΑΤΟΔΟΤΗΣΗ: ΣΑΕΠ531 ΚΑΕ2014ΕΠ53100004
</a:t>
          </a:r>
          <a:r>
            <a:rPr lang="en-US" cap="none" sz="1200" b="1" i="0" u="none" baseline="0">
              <a:solidFill>
                <a:srgbClr val="000000"/>
              </a:solidFill>
              <a:latin typeface="Cambria"/>
              <a:ea typeface="Cambria"/>
              <a:cs typeface="Cambria"/>
            </a:rPr>
            <a:t>ΤΟΠΟΣ: ΔΗΜΟΣ ΟΡΕΣΤΙΑΔΑΣ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400050</xdr:colOff>
      <xdr:row>0</xdr:row>
      <xdr:rowOff>38100</xdr:rowOff>
    </xdr:from>
    <xdr:to>
      <xdr:col>1</xdr:col>
      <xdr:colOff>1228725</xdr:colOff>
      <xdr:row>2</xdr:row>
      <xdr:rowOff>142875</xdr:rowOff>
    </xdr:to>
    <xdr:pic>
      <xdr:nvPicPr>
        <xdr:cNvPr id="2" name="Picture 1"/>
        <xdr:cNvPicPr preferRelativeResize="1">
          <a:picLocks noChangeAspect="1"/>
        </xdr:cNvPicPr>
      </xdr:nvPicPr>
      <xdr:blipFill>
        <a:blip r:embed="rId1"/>
        <a:stretch>
          <a:fillRect/>
        </a:stretch>
      </xdr:blipFill>
      <xdr:spPr>
        <a:xfrm>
          <a:off x="647700" y="38100"/>
          <a:ext cx="8286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U67"/>
  <sheetViews>
    <sheetView tabSelected="1" zoomScalePageLayoutView="0" workbookViewId="0" topLeftCell="A31">
      <selection activeCell="D31" sqref="D31"/>
    </sheetView>
  </sheetViews>
  <sheetFormatPr defaultColWidth="8.8515625" defaultRowHeight="12.75"/>
  <cols>
    <col min="1" max="1" width="3.7109375" style="59" customWidth="1"/>
    <col min="2" max="2" width="24.00390625" style="11" customWidth="1"/>
    <col min="3" max="3" width="4.00390625" style="11" customWidth="1"/>
    <col min="4" max="4" width="8.8515625" style="11" customWidth="1"/>
    <col min="5" max="5" width="5.8515625" style="11" customWidth="1"/>
    <col min="6" max="6" width="13.00390625" style="11" customWidth="1"/>
    <col min="7" max="7" width="7.7109375" style="11" customWidth="1"/>
    <col min="8" max="9" width="10.421875" style="11" customWidth="1"/>
    <col min="10" max="10" width="14.140625" style="11" customWidth="1"/>
    <col min="11" max="11" width="7.8515625" style="62" customWidth="1"/>
    <col min="12" max="12" width="18.00390625" style="62" hidden="1" customWidth="1"/>
    <col min="13" max="16384" width="8.8515625" style="11" customWidth="1"/>
  </cols>
  <sheetData>
    <row r="4" spans="2:12" s="5" customFormat="1" ht="106.5" customHeight="1">
      <c r="B4" s="97" t="s">
        <v>3</v>
      </c>
      <c r="C4" s="97"/>
      <c r="D4" s="97"/>
      <c r="E4" s="97"/>
      <c r="F4" s="6"/>
      <c r="G4" s="98"/>
      <c r="H4" s="98"/>
      <c r="I4" s="98"/>
      <c r="J4" s="98"/>
      <c r="K4" s="62"/>
      <c r="L4" s="62"/>
    </row>
    <row r="5" spans="2:12" s="5" customFormat="1" ht="24.75" customHeight="1">
      <c r="B5" s="46"/>
      <c r="C5" s="46"/>
      <c r="D5" s="46"/>
      <c r="E5" s="46"/>
      <c r="F5" s="6"/>
      <c r="G5" s="47"/>
      <c r="H5" s="47"/>
      <c r="I5" s="47"/>
      <c r="J5" s="47"/>
      <c r="K5" s="62"/>
      <c r="L5" s="62"/>
    </row>
    <row r="6" spans="1:12" s="5" customFormat="1" ht="33" customHeight="1">
      <c r="A6" s="85" t="s">
        <v>58</v>
      </c>
      <c r="B6" s="85"/>
      <c r="C6" s="85"/>
      <c r="D6" s="85"/>
      <c r="E6" s="85"/>
      <c r="F6" s="85"/>
      <c r="G6" s="85"/>
      <c r="H6" s="85"/>
      <c r="I6" s="85"/>
      <c r="J6" s="85"/>
      <c r="K6" s="62"/>
      <c r="L6" s="62"/>
    </row>
    <row r="7" ht="16.5" customHeight="1"/>
    <row r="8" spans="1:18" s="2" customFormat="1" ht="13.5" customHeight="1">
      <c r="A8" s="88" t="s">
        <v>34</v>
      </c>
      <c r="B8" s="88" t="s">
        <v>35</v>
      </c>
      <c r="C8" s="90" t="s">
        <v>36</v>
      </c>
      <c r="D8" s="90" t="s">
        <v>37</v>
      </c>
      <c r="E8" s="90" t="s">
        <v>38</v>
      </c>
      <c r="F8" s="90" t="s">
        <v>39</v>
      </c>
      <c r="G8" s="91" t="s">
        <v>40</v>
      </c>
      <c r="H8" s="91" t="s">
        <v>41</v>
      </c>
      <c r="I8" s="92" t="s">
        <v>42</v>
      </c>
      <c r="J8" s="92"/>
      <c r="K8" s="62"/>
      <c r="L8" s="62"/>
      <c r="Q8" s="3"/>
      <c r="R8" s="3"/>
    </row>
    <row r="9" spans="1:21" s="2" customFormat="1" ht="12" customHeight="1">
      <c r="A9" s="88"/>
      <c r="B9" s="89"/>
      <c r="C9" s="89"/>
      <c r="D9" s="89"/>
      <c r="E9" s="89"/>
      <c r="F9" s="89"/>
      <c r="G9" s="91"/>
      <c r="H9" s="89"/>
      <c r="I9" s="50" t="s">
        <v>43</v>
      </c>
      <c r="J9" s="48" t="s">
        <v>44</v>
      </c>
      <c r="K9" s="62"/>
      <c r="L9" s="62"/>
      <c r="Q9" s="3"/>
      <c r="R9" s="3"/>
      <c r="T9" s="4"/>
      <c r="U9" s="4"/>
    </row>
    <row r="10" spans="1:12" s="14" customFormat="1" ht="18.75" customHeight="1">
      <c r="A10" s="103" t="s">
        <v>45</v>
      </c>
      <c r="B10" s="103"/>
      <c r="C10" s="103"/>
      <c r="D10" s="103"/>
      <c r="E10" s="103"/>
      <c r="F10" s="103"/>
      <c r="G10" s="103"/>
      <c r="H10" s="103"/>
      <c r="I10" s="103"/>
      <c r="J10" s="103"/>
      <c r="K10" s="62"/>
      <c r="L10" s="62"/>
    </row>
    <row r="11" spans="1:12" s="2" customFormat="1" ht="63.75" customHeight="1">
      <c r="A11" s="74"/>
      <c r="B11" s="43" t="s">
        <v>64</v>
      </c>
      <c r="C11" s="75"/>
      <c r="D11" s="15" t="s">
        <v>63</v>
      </c>
      <c r="E11" s="15"/>
      <c r="F11" s="19"/>
      <c r="G11" s="17"/>
      <c r="H11" s="49"/>
      <c r="I11" s="67"/>
      <c r="J11" s="49"/>
      <c r="K11" s="76"/>
      <c r="L11" s="76"/>
    </row>
    <row r="12" spans="1:11" s="2" customFormat="1" ht="73.5" customHeight="1">
      <c r="A12" s="74">
        <v>1</v>
      </c>
      <c r="B12" s="43" t="s">
        <v>66</v>
      </c>
      <c r="C12" s="79">
        <v>1</v>
      </c>
      <c r="D12" s="15" t="s">
        <v>65</v>
      </c>
      <c r="E12" s="15" t="s">
        <v>2</v>
      </c>
      <c r="F12" s="16" t="s">
        <v>1</v>
      </c>
      <c r="G12" s="17">
        <v>0.95</v>
      </c>
      <c r="H12" s="79">
        <v>3500</v>
      </c>
      <c r="I12" s="67">
        <f>H12*G12</f>
        <v>3325</v>
      </c>
      <c r="J12" s="49"/>
      <c r="K12" s="76"/>
    </row>
    <row r="13" spans="1:12" s="78" customFormat="1" ht="51" customHeight="1">
      <c r="A13" s="74">
        <v>2</v>
      </c>
      <c r="B13" s="43" t="s">
        <v>60</v>
      </c>
      <c r="C13" s="16">
        <v>2</v>
      </c>
      <c r="D13" s="15" t="s">
        <v>59</v>
      </c>
      <c r="E13" s="15" t="s">
        <v>62</v>
      </c>
      <c r="F13" s="16" t="s">
        <v>61</v>
      </c>
      <c r="G13" s="17">
        <v>0.41</v>
      </c>
      <c r="H13" s="79">
        <v>8733</v>
      </c>
      <c r="I13" s="77">
        <f>H13*G13</f>
        <v>3580.5299999999997</v>
      </c>
      <c r="J13" s="74"/>
      <c r="K13" s="76"/>
      <c r="L13" s="74">
        <f>(3.96+5.9+8.65+2.82+7.78)*300</f>
        <v>8733</v>
      </c>
    </row>
    <row r="14" spans="1:12" s="42" customFormat="1" ht="156.75" customHeight="1">
      <c r="A14" s="15">
        <v>3</v>
      </c>
      <c r="B14" s="43" t="s">
        <v>46</v>
      </c>
      <c r="C14" s="16">
        <v>3</v>
      </c>
      <c r="D14" s="15" t="s">
        <v>13</v>
      </c>
      <c r="E14" s="15" t="s">
        <v>2</v>
      </c>
      <c r="F14" s="16" t="s">
        <v>14</v>
      </c>
      <c r="G14" s="17">
        <v>3.09</v>
      </c>
      <c r="H14" s="17">
        <v>2100</v>
      </c>
      <c r="I14" s="63">
        <f>H14*G14</f>
        <v>6489</v>
      </c>
      <c r="J14" s="15"/>
      <c r="K14" s="76"/>
      <c r="L14" s="76">
        <f>300*35*0.2</f>
        <v>2100</v>
      </c>
    </row>
    <row r="15" spans="1:12" s="2" customFormat="1" ht="57.75" customHeight="1">
      <c r="A15" s="74"/>
      <c r="B15" s="43" t="s">
        <v>101</v>
      </c>
      <c r="C15" s="79"/>
      <c r="D15" s="15" t="s">
        <v>100</v>
      </c>
      <c r="E15" s="15"/>
      <c r="F15" s="17"/>
      <c r="G15" s="17"/>
      <c r="H15" s="79"/>
      <c r="I15" s="67"/>
      <c r="J15" s="49"/>
      <c r="K15" s="76"/>
      <c r="L15" s="76"/>
    </row>
    <row r="16" spans="1:12" s="2" customFormat="1" ht="96.75" customHeight="1">
      <c r="A16" s="74">
        <v>4</v>
      </c>
      <c r="B16" s="43" t="s">
        <v>103</v>
      </c>
      <c r="C16" s="79">
        <v>4</v>
      </c>
      <c r="D16" s="15" t="s">
        <v>102</v>
      </c>
      <c r="E16" s="15" t="s">
        <v>2</v>
      </c>
      <c r="F16" s="83" t="s">
        <v>104</v>
      </c>
      <c r="G16" s="17">
        <v>42.5</v>
      </c>
      <c r="H16" s="79">
        <v>65</v>
      </c>
      <c r="I16" s="67">
        <f>H16*G16</f>
        <v>2762.5</v>
      </c>
      <c r="J16" s="49"/>
      <c r="K16" s="76"/>
      <c r="L16" s="76"/>
    </row>
    <row r="17" spans="1:12" s="2" customFormat="1" ht="45" customHeight="1">
      <c r="A17" s="74"/>
      <c r="B17" s="43" t="s">
        <v>68</v>
      </c>
      <c r="C17" s="79"/>
      <c r="D17" s="15" t="s">
        <v>67</v>
      </c>
      <c r="E17" s="15"/>
      <c r="F17" s="17"/>
      <c r="G17" s="79"/>
      <c r="H17" s="79"/>
      <c r="I17" s="67"/>
      <c r="J17" s="49"/>
      <c r="K17" s="76"/>
      <c r="L17" s="76"/>
    </row>
    <row r="18" spans="1:12" s="42" customFormat="1" ht="111" customHeight="1">
      <c r="A18" s="15">
        <v>5</v>
      </c>
      <c r="B18" s="43" t="s">
        <v>47</v>
      </c>
      <c r="C18" s="16">
        <v>5</v>
      </c>
      <c r="D18" s="15" t="s">
        <v>0</v>
      </c>
      <c r="E18" s="15" t="s">
        <v>2</v>
      </c>
      <c r="F18" s="83" t="s">
        <v>1</v>
      </c>
      <c r="G18" s="17">
        <v>0.91</v>
      </c>
      <c r="H18" s="17">
        <v>2100</v>
      </c>
      <c r="I18" s="63">
        <f>H18*G18</f>
        <v>1911</v>
      </c>
      <c r="J18" s="15"/>
      <c r="K18" s="76"/>
      <c r="L18" s="76">
        <f>300*35*0.2</f>
        <v>2100</v>
      </c>
    </row>
    <row r="19" spans="1:12" s="42" customFormat="1" ht="39" customHeight="1">
      <c r="A19" s="15"/>
      <c r="B19" s="43" t="s">
        <v>70</v>
      </c>
      <c r="C19" s="16"/>
      <c r="D19" s="15" t="s">
        <v>69</v>
      </c>
      <c r="E19" s="15"/>
      <c r="F19" s="29"/>
      <c r="G19" s="17"/>
      <c r="H19" s="17"/>
      <c r="I19" s="67"/>
      <c r="J19" s="15"/>
      <c r="K19" s="76"/>
      <c r="L19" s="76"/>
    </row>
    <row r="20" spans="1:12" s="42" customFormat="1" ht="39" customHeight="1">
      <c r="A20" s="15"/>
      <c r="B20" s="43" t="s">
        <v>72</v>
      </c>
      <c r="C20" s="16"/>
      <c r="D20" s="15" t="s">
        <v>71</v>
      </c>
      <c r="E20" s="15"/>
      <c r="F20" s="29"/>
      <c r="G20" s="17"/>
      <c r="H20" s="17"/>
      <c r="I20" s="67"/>
      <c r="J20" s="15"/>
      <c r="K20" s="76"/>
      <c r="L20" s="76"/>
    </row>
    <row r="21" spans="1:12" s="42" customFormat="1" ht="32.25" customHeight="1">
      <c r="A21" s="15">
        <v>6</v>
      </c>
      <c r="B21" s="68" t="s">
        <v>73</v>
      </c>
      <c r="C21" s="15">
        <v>6</v>
      </c>
      <c r="D21" s="51" t="s">
        <v>117</v>
      </c>
      <c r="E21" s="51" t="s">
        <v>75</v>
      </c>
      <c r="F21" s="52" t="s">
        <v>74</v>
      </c>
      <c r="G21" s="70">
        <v>15.5</v>
      </c>
      <c r="H21" s="17">
        <v>107.42</v>
      </c>
      <c r="I21" s="67">
        <f>G21*H21-0.01</f>
        <v>1665</v>
      </c>
      <c r="J21" s="15"/>
      <c r="K21" s="76"/>
      <c r="L21" s="76"/>
    </row>
    <row r="22" spans="1:12" s="42" customFormat="1" ht="49.5" customHeight="1">
      <c r="A22" s="15">
        <v>7</v>
      </c>
      <c r="B22" s="53" t="s">
        <v>106</v>
      </c>
      <c r="C22" s="54">
        <v>7</v>
      </c>
      <c r="D22" s="54" t="s">
        <v>105</v>
      </c>
      <c r="E22" s="54" t="s">
        <v>108</v>
      </c>
      <c r="F22" s="54" t="s">
        <v>107</v>
      </c>
      <c r="G22" s="71">
        <v>60</v>
      </c>
      <c r="H22" s="17">
        <v>30</v>
      </c>
      <c r="I22" s="67">
        <f>H22*G22</f>
        <v>1800</v>
      </c>
      <c r="J22" s="15"/>
      <c r="K22" s="76"/>
      <c r="L22" s="76"/>
    </row>
    <row r="23" spans="1:12" s="42" customFormat="1" ht="49.5" customHeight="1">
      <c r="A23" s="15">
        <v>8</v>
      </c>
      <c r="B23" s="53" t="s">
        <v>110</v>
      </c>
      <c r="C23" s="54">
        <v>8</v>
      </c>
      <c r="D23" s="54" t="s">
        <v>109</v>
      </c>
      <c r="E23" s="54" t="s">
        <v>108</v>
      </c>
      <c r="F23" s="54" t="s">
        <v>107</v>
      </c>
      <c r="G23" s="71">
        <v>80</v>
      </c>
      <c r="H23" s="17">
        <v>30</v>
      </c>
      <c r="I23" s="67">
        <f>H23*G23</f>
        <v>2400</v>
      </c>
      <c r="J23" s="15"/>
      <c r="K23" s="76"/>
      <c r="L23" s="76"/>
    </row>
    <row r="24" spans="1:12" s="42" customFormat="1" ht="49.5" customHeight="1">
      <c r="A24" s="15">
        <v>9</v>
      </c>
      <c r="B24" s="53" t="s">
        <v>112</v>
      </c>
      <c r="C24" s="54">
        <v>9</v>
      </c>
      <c r="D24" s="54" t="s">
        <v>111</v>
      </c>
      <c r="E24" s="54" t="s">
        <v>108</v>
      </c>
      <c r="F24" s="54" t="s">
        <v>107</v>
      </c>
      <c r="G24" s="71">
        <v>100</v>
      </c>
      <c r="H24" s="17">
        <v>20</v>
      </c>
      <c r="I24" s="67">
        <f>H24*G24</f>
        <v>2000</v>
      </c>
      <c r="J24" s="15"/>
      <c r="K24" s="76"/>
      <c r="L24" s="76"/>
    </row>
    <row r="25" spans="1:12" s="42" customFormat="1" ht="49.5" customHeight="1">
      <c r="A25" s="15">
        <v>10</v>
      </c>
      <c r="B25" s="53" t="s">
        <v>114</v>
      </c>
      <c r="C25" s="54">
        <v>10</v>
      </c>
      <c r="D25" s="54" t="s">
        <v>113</v>
      </c>
      <c r="E25" s="54" t="s">
        <v>108</v>
      </c>
      <c r="F25" s="54" t="s">
        <v>107</v>
      </c>
      <c r="G25" s="71">
        <v>135</v>
      </c>
      <c r="H25" s="17">
        <v>20</v>
      </c>
      <c r="I25" s="67">
        <f>H25*G25</f>
        <v>2700</v>
      </c>
      <c r="J25" s="15"/>
      <c r="K25" s="76"/>
      <c r="L25" s="76"/>
    </row>
    <row r="26" spans="1:12" s="42" customFormat="1" ht="38.25" customHeight="1">
      <c r="A26" s="15">
        <v>11</v>
      </c>
      <c r="B26" s="53" t="s">
        <v>116</v>
      </c>
      <c r="C26" s="54">
        <v>11</v>
      </c>
      <c r="D26" s="54" t="s">
        <v>115</v>
      </c>
      <c r="E26" s="54" t="s">
        <v>108</v>
      </c>
      <c r="F26" s="54" t="s">
        <v>107</v>
      </c>
      <c r="G26" s="71">
        <v>180</v>
      </c>
      <c r="H26" s="17">
        <v>10</v>
      </c>
      <c r="I26" s="67">
        <f>H26*G26</f>
        <v>1800</v>
      </c>
      <c r="J26" s="15"/>
      <c r="K26" s="76"/>
      <c r="L26" s="76"/>
    </row>
    <row r="27" spans="1:12" s="42" customFormat="1" ht="24.75" customHeight="1">
      <c r="A27" s="15"/>
      <c r="B27" s="69" t="s">
        <v>90</v>
      </c>
      <c r="C27" s="15"/>
      <c r="D27" s="72" t="s">
        <v>89</v>
      </c>
      <c r="E27" s="51"/>
      <c r="F27" s="51"/>
      <c r="G27" s="52"/>
      <c r="H27" s="17"/>
      <c r="I27" s="67"/>
      <c r="J27" s="15"/>
      <c r="K27" s="76"/>
      <c r="L27" s="76"/>
    </row>
    <row r="28" spans="1:12" s="42" customFormat="1" ht="38.25" customHeight="1">
      <c r="A28" s="15">
        <v>12</v>
      </c>
      <c r="B28" s="69" t="s">
        <v>92</v>
      </c>
      <c r="C28" s="15">
        <v>12</v>
      </c>
      <c r="D28" s="72" t="s">
        <v>91</v>
      </c>
      <c r="E28" s="55" t="s">
        <v>62</v>
      </c>
      <c r="F28" s="55" t="s">
        <v>93</v>
      </c>
      <c r="G28" s="73">
        <v>5.6</v>
      </c>
      <c r="H28" s="17">
        <v>250</v>
      </c>
      <c r="I28" s="67">
        <f>H28*G28</f>
        <v>1400</v>
      </c>
      <c r="J28" s="15"/>
      <c r="K28" s="76"/>
      <c r="L28" s="76"/>
    </row>
    <row r="29" spans="1:12" s="31" customFormat="1" ht="21" customHeight="1">
      <c r="A29" s="93" t="s">
        <v>48</v>
      </c>
      <c r="B29" s="93"/>
      <c r="C29" s="93"/>
      <c r="D29" s="93"/>
      <c r="E29" s="93"/>
      <c r="F29" s="93"/>
      <c r="G29" s="93"/>
      <c r="H29" s="93"/>
      <c r="I29" s="93"/>
      <c r="J29" s="64">
        <f>SUM(I12:I28)</f>
        <v>31833.03</v>
      </c>
      <c r="K29" s="62"/>
      <c r="L29" s="62"/>
    </row>
    <row r="30" spans="1:12" s="2" customFormat="1" ht="18.75" customHeight="1">
      <c r="A30" s="94" t="s">
        <v>98</v>
      </c>
      <c r="B30" s="95"/>
      <c r="C30" s="95"/>
      <c r="D30" s="95"/>
      <c r="E30" s="95"/>
      <c r="F30" s="95"/>
      <c r="G30" s="95"/>
      <c r="H30" s="95"/>
      <c r="I30" s="95"/>
      <c r="J30" s="96"/>
      <c r="K30" s="76"/>
      <c r="L30" s="76"/>
    </row>
    <row r="31" spans="1:12" s="42" customFormat="1" ht="18.75" customHeight="1">
      <c r="A31" s="15"/>
      <c r="B31" s="56" t="s">
        <v>88</v>
      </c>
      <c r="C31" s="15"/>
      <c r="D31" s="58" t="s">
        <v>87</v>
      </c>
      <c r="E31" s="58"/>
      <c r="F31" s="58"/>
      <c r="G31" s="80"/>
      <c r="H31" s="17"/>
      <c r="I31" s="65"/>
      <c r="J31" s="15"/>
      <c r="K31" s="76"/>
      <c r="L31" s="76"/>
    </row>
    <row r="32" spans="1:12" s="42" customFormat="1" ht="36.75" customHeight="1">
      <c r="A32" s="15">
        <v>1</v>
      </c>
      <c r="B32" s="56" t="s">
        <v>85</v>
      </c>
      <c r="C32" s="15">
        <v>13</v>
      </c>
      <c r="D32" s="58" t="s">
        <v>84</v>
      </c>
      <c r="E32" s="58" t="s">
        <v>79</v>
      </c>
      <c r="F32" s="58" t="s">
        <v>86</v>
      </c>
      <c r="G32" s="80">
        <v>11.5</v>
      </c>
      <c r="H32" s="17">
        <v>4989</v>
      </c>
      <c r="I32" s="66">
        <f>H32*G32</f>
        <v>57373.5</v>
      </c>
      <c r="J32" s="15"/>
      <c r="K32" s="76"/>
      <c r="L32" s="76">
        <f>(5.77+9.09+1.77)*300</f>
        <v>4989</v>
      </c>
    </row>
    <row r="33" spans="1:12" s="42" customFormat="1" ht="16.5" customHeight="1">
      <c r="A33" s="15"/>
      <c r="B33" s="56" t="s">
        <v>95</v>
      </c>
      <c r="C33" s="15"/>
      <c r="D33" s="57" t="s">
        <v>94</v>
      </c>
      <c r="E33" s="55"/>
      <c r="F33" s="55"/>
      <c r="G33" s="73"/>
      <c r="H33" s="17"/>
      <c r="I33" s="66"/>
      <c r="J33" s="15"/>
      <c r="K33" s="76"/>
      <c r="L33" s="76"/>
    </row>
    <row r="34" spans="1:12" s="42" customFormat="1" ht="28.5" customHeight="1">
      <c r="A34" s="15">
        <v>2</v>
      </c>
      <c r="B34" s="56" t="s">
        <v>97</v>
      </c>
      <c r="C34" s="15">
        <v>14</v>
      </c>
      <c r="D34" s="58" t="s">
        <v>96</v>
      </c>
      <c r="E34" s="58" t="s">
        <v>79</v>
      </c>
      <c r="F34" s="58" t="s">
        <v>78</v>
      </c>
      <c r="G34" s="80">
        <v>1.8</v>
      </c>
      <c r="H34" s="17">
        <v>4989</v>
      </c>
      <c r="I34" s="66">
        <f>H34*G34</f>
        <v>8980.2</v>
      </c>
      <c r="J34" s="15"/>
      <c r="K34" s="76"/>
      <c r="L34" s="76">
        <f>(5.77+9.09+1.77)*300</f>
        <v>4989</v>
      </c>
    </row>
    <row r="35" spans="1:12" s="42" customFormat="1" ht="39" customHeight="1">
      <c r="A35" s="15">
        <v>3</v>
      </c>
      <c r="B35" s="56" t="s">
        <v>77</v>
      </c>
      <c r="C35" s="15">
        <v>15</v>
      </c>
      <c r="D35" s="58" t="s">
        <v>76</v>
      </c>
      <c r="E35" s="58" t="s">
        <v>79</v>
      </c>
      <c r="F35" s="58" t="s">
        <v>78</v>
      </c>
      <c r="G35" s="80">
        <v>2.3</v>
      </c>
      <c r="H35" s="17">
        <v>10500</v>
      </c>
      <c r="I35" s="66">
        <f>H35*G35</f>
        <v>24149.999999999996</v>
      </c>
      <c r="J35" s="15"/>
      <c r="K35" s="76"/>
      <c r="L35" s="76">
        <f>300*35</f>
        <v>10500</v>
      </c>
    </row>
    <row r="36" spans="1:12" s="42" customFormat="1" ht="36.75" customHeight="1">
      <c r="A36" s="15"/>
      <c r="B36" s="56" t="s">
        <v>81</v>
      </c>
      <c r="C36" s="15"/>
      <c r="D36" s="58" t="s">
        <v>80</v>
      </c>
      <c r="E36" s="51"/>
      <c r="F36" s="51"/>
      <c r="G36" s="52"/>
      <c r="H36" s="17"/>
      <c r="I36" s="66"/>
      <c r="J36" s="15"/>
      <c r="K36" s="76"/>
      <c r="L36" s="76"/>
    </row>
    <row r="37" spans="1:12" s="42" customFormat="1" ht="38.25" customHeight="1">
      <c r="A37" s="15">
        <v>4</v>
      </c>
      <c r="B37" s="56" t="s">
        <v>83</v>
      </c>
      <c r="C37" s="15">
        <v>16</v>
      </c>
      <c r="D37" s="58" t="s">
        <v>82</v>
      </c>
      <c r="E37" s="58" t="s">
        <v>79</v>
      </c>
      <c r="F37" s="58" t="s">
        <v>78</v>
      </c>
      <c r="G37" s="80">
        <v>6.5</v>
      </c>
      <c r="H37" s="17">
        <v>2331</v>
      </c>
      <c r="I37" s="66">
        <f>H37*G37</f>
        <v>15151.5</v>
      </c>
      <c r="J37" s="15"/>
      <c r="K37" s="76"/>
      <c r="L37" s="76">
        <f>7.77*300</f>
        <v>2331</v>
      </c>
    </row>
    <row r="38" spans="1:12" s="31" customFormat="1" ht="21" customHeight="1">
      <c r="A38" s="93" t="s">
        <v>48</v>
      </c>
      <c r="B38" s="93"/>
      <c r="C38" s="93"/>
      <c r="D38" s="93"/>
      <c r="E38" s="93"/>
      <c r="F38" s="93"/>
      <c r="G38" s="93"/>
      <c r="H38" s="93"/>
      <c r="I38" s="93"/>
      <c r="J38" s="45">
        <f>SUM(I32:I37)</f>
        <v>105655.2</v>
      </c>
      <c r="K38" s="62"/>
      <c r="L38" s="62"/>
    </row>
    <row r="39" spans="1:12" s="14" customFormat="1" ht="18.75" customHeight="1">
      <c r="A39" s="103" t="s">
        <v>99</v>
      </c>
      <c r="B39" s="103"/>
      <c r="C39" s="103"/>
      <c r="D39" s="103"/>
      <c r="E39" s="103"/>
      <c r="F39" s="103"/>
      <c r="G39" s="103"/>
      <c r="H39" s="103"/>
      <c r="I39" s="103"/>
      <c r="J39" s="103"/>
      <c r="K39" s="62"/>
      <c r="L39" s="62"/>
    </row>
    <row r="40" spans="1:14" s="13" customFormat="1" ht="17.25" customHeight="1">
      <c r="A40" s="60"/>
      <c r="B40" s="81" t="s">
        <v>24</v>
      </c>
      <c r="C40" s="23"/>
      <c r="D40" s="22" t="s">
        <v>23</v>
      </c>
      <c r="E40" s="24"/>
      <c r="F40" s="24"/>
      <c r="G40" s="25"/>
      <c r="H40" s="26"/>
      <c r="I40" s="26"/>
      <c r="J40" s="27"/>
      <c r="K40" s="62"/>
      <c r="L40" s="62"/>
      <c r="M40" s="12"/>
      <c r="N40" s="12"/>
    </row>
    <row r="41" spans="1:14" s="13" customFormat="1" ht="29.25" customHeight="1">
      <c r="A41" s="60">
        <v>1</v>
      </c>
      <c r="B41" s="81" t="s">
        <v>26</v>
      </c>
      <c r="C41" s="23">
        <v>17</v>
      </c>
      <c r="D41" s="22" t="s">
        <v>25</v>
      </c>
      <c r="E41" s="22" t="s">
        <v>2</v>
      </c>
      <c r="F41" s="22" t="s">
        <v>27</v>
      </c>
      <c r="G41" s="28">
        <f>2.28+1.05</f>
        <v>3.33</v>
      </c>
      <c r="H41" s="30">
        <v>38640</v>
      </c>
      <c r="I41" s="30">
        <f>H41*G41</f>
        <v>128671.2</v>
      </c>
      <c r="J41" s="27"/>
      <c r="K41" s="62"/>
      <c r="L41" s="62">
        <f>115*280*1.2</f>
        <v>38640</v>
      </c>
      <c r="M41" s="12"/>
      <c r="N41" s="12"/>
    </row>
    <row r="42" spans="1:14" s="12" customFormat="1" ht="37.5" customHeight="1">
      <c r="A42" s="15">
        <v>2</v>
      </c>
      <c r="B42" s="20" t="s">
        <v>32</v>
      </c>
      <c r="C42" s="16">
        <v>18</v>
      </c>
      <c r="D42" s="15" t="s">
        <v>31</v>
      </c>
      <c r="E42" s="15" t="s">
        <v>2</v>
      </c>
      <c r="F42" s="19" t="s">
        <v>33</v>
      </c>
      <c r="G42" s="17">
        <f>6.2+2.28</f>
        <v>8.48</v>
      </c>
      <c r="H42" s="21">
        <v>900</v>
      </c>
      <c r="I42" s="26">
        <f>H42*G42</f>
        <v>7632</v>
      </c>
      <c r="J42" s="18"/>
      <c r="K42" s="62"/>
      <c r="L42" s="62">
        <f>(1.6+1.61)*270</f>
        <v>866.7</v>
      </c>
      <c r="M42" s="13"/>
      <c r="N42" s="13"/>
    </row>
    <row r="43" spans="1:12" s="12" customFormat="1" ht="52.5" customHeight="1">
      <c r="A43" s="15">
        <v>3</v>
      </c>
      <c r="B43" s="82" t="s">
        <v>29</v>
      </c>
      <c r="C43" s="29">
        <v>19</v>
      </c>
      <c r="D43" s="15" t="s">
        <v>28</v>
      </c>
      <c r="E43" s="15" t="s">
        <v>2</v>
      </c>
      <c r="F43" s="29" t="s">
        <v>30</v>
      </c>
      <c r="G43" s="17">
        <v>0.62</v>
      </c>
      <c r="H43" s="21">
        <v>32964.52</v>
      </c>
      <c r="I43" s="26">
        <f>H43*G43</f>
        <v>20438.002399999998</v>
      </c>
      <c r="J43" s="18"/>
      <c r="K43" s="62"/>
      <c r="L43" s="62">
        <f>115*280</f>
        <v>32200</v>
      </c>
    </row>
    <row r="44" spans="1:12" s="12" customFormat="1" ht="30" customHeight="1">
      <c r="A44" s="15"/>
      <c r="B44" s="20" t="s">
        <v>16</v>
      </c>
      <c r="C44" s="16"/>
      <c r="D44" s="15" t="s">
        <v>15</v>
      </c>
      <c r="E44" s="15"/>
      <c r="F44" s="16"/>
      <c r="G44" s="17"/>
      <c r="H44" s="21"/>
      <c r="I44" s="26"/>
      <c r="J44" s="18"/>
      <c r="K44" s="62"/>
      <c r="L44" s="62"/>
    </row>
    <row r="45" spans="1:12" s="12" customFormat="1" ht="29.25" customHeight="1">
      <c r="A45" s="15">
        <v>4</v>
      </c>
      <c r="B45" s="20" t="s">
        <v>18</v>
      </c>
      <c r="C45" s="16">
        <v>20</v>
      </c>
      <c r="D45" s="15" t="s">
        <v>17</v>
      </c>
      <c r="E45" s="15" t="s">
        <v>2</v>
      </c>
      <c r="F45" s="16" t="s">
        <v>19</v>
      </c>
      <c r="G45" s="17">
        <v>40.9</v>
      </c>
      <c r="H45" s="21">
        <v>500</v>
      </c>
      <c r="I45" s="26">
        <f>H45*G45</f>
        <v>20450</v>
      </c>
      <c r="J45" s="18"/>
      <c r="K45" s="62"/>
      <c r="L45" s="62">
        <v>600</v>
      </c>
    </row>
    <row r="46" spans="1:12" s="12" customFormat="1" ht="36.75" customHeight="1">
      <c r="A46" s="15">
        <v>5</v>
      </c>
      <c r="B46" s="20" t="s">
        <v>21</v>
      </c>
      <c r="C46" s="16">
        <v>21</v>
      </c>
      <c r="D46" s="15" t="s">
        <v>20</v>
      </c>
      <c r="E46" s="15" t="s">
        <v>2</v>
      </c>
      <c r="F46" s="16" t="s">
        <v>22</v>
      </c>
      <c r="G46" s="17">
        <v>42.1</v>
      </c>
      <c r="H46" s="21">
        <v>1195</v>
      </c>
      <c r="I46" s="26">
        <f>H46*G46</f>
        <v>50309.5</v>
      </c>
      <c r="J46" s="18"/>
      <c r="K46" s="62"/>
      <c r="L46" s="62">
        <f>400*11</f>
        <v>4400</v>
      </c>
    </row>
    <row r="47" spans="1:12" s="32" customFormat="1" ht="21" customHeight="1">
      <c r="A47" s="93" t="s">
        <v>48</v>
      </c>
      <c r="B47" s="93"/>
      <c r="C47" s="93"/>
      <c r="D47" s="93"/>
      <c r="E47" s="93"/>
      <c r="F47" s="93"/>
      <c r="G47" s="93"/>
      <c r="H47" s="93"/>
      <c r="I47" s="93"/>
      <c r="J47" s="44">
        <f>SUM(I41:I46)</f>
        <v>227500.7024</v>
      </c>
      <c r="K47" s="62"/>
      <c r="L47" s="62"/>
    </row>
    <row r="48" spans="5:12" s="5" customFormat="1" ht="15.75" customHeight="1">
      <c r="E48" s="6"/>
      <c r="G48" s="7"/>
      <c r="H48" s="106" t="s">
        <v>4</v>
      </c>
      <c r="I48" s="107"/>
      <c r="J48" s="8">
        <f>J47+J38+J29</f>
        <v>364988.93240000005</v>
      </c>
      <c r="K48" s="62"/>
      <c r="L48" s="62"/>
    </row>
    <row r="49" spans="5:12" s="5" customFormat="1" ht="15.75" customHeight="1">
      <c r="E49" s="6"/>
      <c r="G49" s="7"/>
      <c r="H49" s="99" t="s">
        <v>5</v>
      </c>
      <c r="I49" s="100"/>
      <c r="J49" s="9">
        <f>J48*0.18</f>
        <v>65698.007832</v>
      </c>
      <c r="K49" s="62"/>
      <c r="L49" s="62"/>
    </row>
    <row r="50" spans="5:12" s="5" customFormat="1" ht="15.75" customHeight="1">
      <c r="E50" s="6"/>
      <c r="G50" s="7"/>
      <c r="H50" s="104" t="s">
        <v>6</v>
      </c>
      <c r="I50" s="105"/>
      <c r="J50" s="10">
        <f>J49+J48</f>
        <v>430686.9402320001</v>
      </c>
      <c r="K50" s="62"/>
      <c r="L50" s="62"/>
    </row>
    <row r="51" spans="5:12" s="5" customFormat="1" ht="15.75" customHeight="1">
      <c r="E51" s="6"/>
      <c r="G51" s="7"/>
      <c r="H51" s="99" t="s">
        <v>7</v>
      </c>
      <c r="I51" s="100"/>
      <c r="J51" s="9">
        <f>J50*0.15</f>
        <v>64603.04103480001</v>
      </c>
      <c r="K51" s="62"/>
      <c r="L51" s="62"/>
    </row>
    <row r="52" spans="5:12" s="5" customFormat="1" ht="15.75" customHeight="1">
      <c r="E52" s="6"/>
      <c r="G52" s="7"/>
      <c r="H52" s="101" t="s">
        <v>8</v>
      </c>
      <c r="I52" s="102"/>
      <c r="J52" s="10">
        <f>J51+J50</f>
        <v>495289.9812668001</v>
      </c>
      <c r="K52" s="62"/>
      <c r="L52" s="62"/>
    </row>
    <row r="53" spans="5:12" s="5" customFormat="1" ht="15.75" customHeight="1">
      <c r="E53" s="6"/>
      <c r="G53" s="7"/>
      <c r="H53" s="99" t="s">
        <v>9</v>
      </c>
      <c r="I53" s="100"/>
      <c r="J53" s="9">
        <v>3490.5</v>
      </c>
      <c r="K53" s="62"/>
      <c r="L53" s="62"/>
    </row>
    <row r="54" spans="5:12" s="5" customFormat="1" ht="15.75" customHeight="1">
      <c r="E54" s="6"/>
      <c r="G54" s="7"/>
      <c r="H54" s="104" t="s">
        <v>10</v>
      </c>
      <c r="I54" s="105"/>
      <c r="J54" s="10">
        <f>J52+J53</f>
        <v>498780.4812668001</v>
      </c>
      <c r="K54" s="62"/>
      <c r="L54" s="62"/>
    </row>
    <row r="55" spans="5:12" s="5" customFormat="1" ht="15.75" customHeight="1">
      <c r="E55" s="6"/>
      <c r="G55" s="7"/>
      <c r="H55" s="99" t="s">
        <v>11</v>
      </c>
      <c r="I55" s="100"/>
      <c r="J55" s="9">
        <f>J54*0.23+0.01</f>
        <v>114719.52069136401</v>
      </c>
      <c r="K55" s="62"/>
      <c r="L55" s="62"/>
    </row>
    <row r="56" spans="5:12" s="5" customFormat="1" ht="18.75" customHeight="1" thickBot="1">
      <c r="E56" s="6"/>
      <c r="G56" s="7"/>
      <c r="H56" s="86" t="s">
        <v>12</v>
      </c>
      <c r="I56" s="87"/>
      <c r="J56" s="1">
        <f>J54+J55</f>
        <v>613500.0019581642</v>
      </c>
      <c r="K56" s="62"/>
      <c r="L56" s="62"/>
    </row>
    <row r="60" spans="1:13" s="35" customFormat="1" ht="13.5" customHeight="1">
      <c r="A60" s="84" t="s">
        <v>57</v>
      </c>
      <c r="B60" s="84"/>
      <c r="C60" s="84"/>
      <c r="D60" s="84"/>
      <c r="E60" s="84"/>
      <c r="F60" s="84"/>
      <c r="G60" s="84"/>
      <c r="H60" s="84"/>
      <c r="I60" s="84"/>
      <c r="J60" s="84"/>
      <c r="K60" s="62"/>
      <c r="L60" s="62"/>
      <c r="M60" s="34"/>
    </row>
    <row r="61" spans="1:13" s="35" customFormat="1" ht="13.5" customHeight="1">
      <c r="A61" s="61"/>
      <c r="B61" s="37" t="s">
        <v>50</v>
      </c>
      <c r="C61" s="36"/>
      <c r="D61" s="36"/>
      <c r="E61" s="36"/>
      <c r="F61" s="36"/>
      <c r="G61" s="36"/>
      <c r="H61" s="33" t="s">
        <v>49</v>
      </c>
      <c r="I61" s="38"/>
      <c r="J61" s="39"/>
      <c r="K61" s="62"/>
      <c r="L61" s="62"/>
      <c r="M61" s="40"/>
    </row>
    <row r="62" spans="1:13" s="35" customFormat="1" ht="13.5" customHeight="1">
      <c r="A62" s="61"/>
      <c r="B62" s="41"/>
      <c r="C62" s="36"/>
      <c r="D62" s="36"/>
      <c r="E62" s="36"/>
      <c r="F62" s="36"/>
      <c r="G62" s="36"/>
      <c r="H62" s="33" t="s">
        <v>51</v>
      </c>
      <c r="I62" s="38"/>
      <c r="J62" s="39"/>
      <c r="K62" s="62"/>
      <c r="L62" s="62"/>
      <c r="M62" s="40"/>
    </row>
    <row r="63" spans="1:13" s="35" customFormat="1" ht="13.5" customHeight="1">
      <c r="A63" s="61"/>
      <c r="B63" s="41"/>
      <c r="C63" s="36"/>
      <c r="D63" s="36"/>
      <c r="E63" s="36"/>
      <c r="F63" s="36"/>
      <c r="G63" s="36"/>
      <c r="H63" s="33" t="s">
        <v>52</v>
      </c>
      <c r="I63" s="38"/>
      <c r="J63" s="39"/>
      <c r="K63" s="62"/>
      <c r="L63" s="62"/>
      <c r="M63" s="40"/>
    </row>
    <row r="64" spans="1:13" s="35" customFormat="1" ht="13.5" customHeight="1">
      <c r="A64" s="61"/>
      <c r="C64" s="36"/>
      <c r="D64" s="36"/>
      <c r="E64" s="36"/>
      <c r="F64" s="36"/>
      <c r="G64" s="36"/>
      <c r="H64" s="33"/>
      <c r="I64" s="38"/>
      <c r="J64" s="39"/>
      <c r="K64" s="62"/>
      <c r="L64" s="62"/>
      <c r="M64" s="40"/>
    </row>
    <row r="65" spans="1:13" s="35" customFormat="1" ht="13.5" customHeight="1">
      <c r="A65" s="61"/>
      <c r="C65" s="36"/>
      <c r="D65" s="36"/>
      <c r="E65" s="36"/>
      <c r="F65" s="36"/>
      <c r="G65" s="36"/>
      <c r="H65" s="33"/>
      <c r="I65" s="38"/>
      <c r="J65" s="39"/>
      <c r="K65" s="62"/>
      <c r="L65" s="62"/>
      <c r="M65" s="40"/>
    </row>
    <row r="66" spans="1:13" s="35" customFormat="1" ht="13.5" customHeight="1">
      <c r="A66" s="61"/>
      <c r="B66" s="37" t="s">
        <v>54</v>
      </c>
      <c r="C66" s="36"/>
      <c r="D66" s="36"/>
      <c r="E66" s="36"/>
      <c r="F66" s="36"/>
      <c r="G66" s="36"/>
      <c r="H66" s="33" t="s">
        <v>53</v>
      </c>
      <c r="I66" s="38"/>
      <c r="J66" s="39"/>
      <c r="K66" s="62"/>
      <c r="L66" s="62"/>
      <c r="M66" s="40"/>
    </row>
    <row r="67" spans="1:13" s="35" customFormat="1" ht="13.5" customHeight="1">
      <c r="A67" s="61"/>
      <c r="B67" s="37" t="s">
        <v>56</v>
      </c>
      <c r="C67" s="36"/>
      <c r="D67" s="36"/>
      <c r="E67" s="36"/>
      <c r="F67" s="36"/>
      <c r="G67" s="36"/>
      <c r="H67" s="33" t="s">
        <v>55</v>
      </c>
      <c r="I67" s="38"/>
      <c r="J67" s="39"/>
      <c r="K67" s="62"/>
      <c r="L67" s="62"/>
      <c r="M67" s="40"/>
    </row>
  </sheetData>
  <sheetProtection/>
  <mergeCells count="28">
    <mergeCell ref="H54:I54"/>
    <mergeCell ref="A38:I38"/>
    <mergeCell ref="A39:J39"/>
    <mergeCell ref="H50:I50"/>
    <mergeCell ref="H51:I51"/>
    <mergeCell ref="H49:I49"/>
    <mergeCell ref="H48:I48"/>
    <mergeCell ref="H53:I53"/>
    <mergeCell ref="B4:E4"/>
    <mergeCell ref="G4:J4"/>
    <mergeCell ref="H55:I55"/>
    <mergeCell ref="H52:I52"/>
    <mergeCell ref="A10:J10"/>
    <mergeCell ref="A47:I47"/>
    <mergeCell ref="F8:F9"/>
    <mergeCell ref="G8:G9"/>
    <mergeCell ref="D8:D9"/>
    <mergeCell ref="E8:E9"/>
    <mergeCell ref="A60:J60"/>
    <mergeCell ref="A6:J6"/>
    <mergeCell ref="H56:I56"/>
    <mergeCell ref="A8:A9"/>
    <mergeCell ref="B8:B9"/>
    <mergeCell ref="C8:C9"/>
    <mergeCell ref="H8:H9"/>
    <mergeCell ref="I8:J8"/>
    <mergeCell ref="A29:I29"/>
    <mergeCell ref="A30:J30"/>
  </mergeCells>
  <printOptions/>
  <pageMargins left="0.15748031496062992" right="0.15748031496062992" top="0.3937007874015748" bottom="0.393700787401574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dc:creator>
  <cp:keywords/>
  <dc:description/>
  <cp:lastModifiedBy>Admin</cp:lastModifiedBy>
  <cp:lastPrinted>2015-07-18T17:51:59Z</cp:lastPrinted>
  <dcterms:created xsi:type="dcterms:W3CDTF">2015-04-07T17:01:38Z</dcterms:created>
  <dcterms:modified xsi:type="dcterms:W3CDTF">2015-07-20T08:14:13Z</dcterms:modified>
  <cp:category/>
  <cp:version/>
  <cp:contentType/>
  <cp:contentStatus/>
</cp:coreProperties>
</file>